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90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hluma\Downloads\"/>
    </mc:Choice>
  </mc:AlternateContent>
  <xr:revisionPtr revIDLastSave="0" documentId="8_{16EA35AE-9336-4B8E-8105-E61D8B210C5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INSTRUÇÕES" sheetId="9" r:id="rId1"/>
    <sheet name="Simulação da prestação" sheetId="8" r:id="rId2"/>
    <sheet name="Listas de dados" sheetId="10" state="hidden" r:id="rId3"/>
  </sheets>
  <definedNames>
    <definedName name="Carencia" localSheetId="1">'Simulação da prestação'!$B$5</definedName>
    <definedName name="Carencia">#REF!</definedName>
    <definedName name="Carência">#REF!</definedName>
    <definedName name="Emprestimo" localSheetId="1">'Simulação da prestação'!$B$3</definedName>
    <definedName name="Emprestimo">#REF!</definedName>
    <definedName name="Empréstimo">#REF!</definedName>
    <definedName name="Prazo">#REF!</definedName>
    <definedName name="PrazoPagto" localSheetId="1">'Simulação da prestação'!$B$4</definedName>
    <definedName name="PrazoPagto">#REF!</definedName>
    <definedName name="SaldoAposCarencia">#REF!</definedName>
    <definedName name="SaldoDepoisCarencia" localSheetId="1">'Simulação da prestação'!$A$12</definedName>
    <definedName name="SaldoDepoisCarencia">#REF!</definedName>
    <definedName name="Taxa">#REF!</definedName>
    <definedName name="TaxaAM" localSheetId="1">'Simulação da prestação'!$B$6</definedName>
    <definedName name="TaxaAM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8" l="1"/>
  <c r="H4" i="8" s="1"/>
  <c r="E52" i="8" l="1"/>
  <c r="F5" i="8" l="1"/>
  <c r="E4" i="8" l="1"/>
  <c r="E5" i="8" l="1"/>
  <c r="G5" i="8" s="1"/>
  <c r="H5" i="8" s="1"/>
  <c r="F6" i="8" s="1"/>
  <c r="E6" i="8"/>
  <c r="G6" i="8" l="1"/>
  <c r="H6" i="8" s="1"/>
  <c r="F7" i="8" l="1"/>
  <c r="E48" i="8" l="1"/>
  <c r="E51" i="8"/>
  <c r="E47" i="8"/>
  <c r="E43" i="8"/>
  <c r="E45" i="8"/>
  <c r="E50" i="8"/>
  <c r="E46" i="8"/>
  <c r="E49" i="8"/>
  <c r="E44" i="8"/>
  <c r="E34" i="8"/>
  <c r="E40" i="8"/>
  <c r="E31" i="8"/>
  <c r="E28" i="8"/>
  <c r="E26" i="8"/>
  <c r="E37" i="8"/>
  <c r="E29" i="8"/>
  <c r="E39" i="8"/>
  <c r="E35" i="8"/>
  <c r="E41" i="8"/>
  <c r="E36" i="8"/>
  <c r="E30" i="8"/>
  <c r="E25" i="8"/>
  <c r="E42" i="8"/>
  <c r="E32" i="8"/>
  <c r="E38" i="8"/>
  <c r="E33" i="8"/>
  <c r="E27" i="8"/>
  <c r="E9" i="8" l="1"/>
  <c r="E8" i="8"/>
  <c r="G8" i="8" l="1"/>
  <c r="E7" i="8" l="1"/>
  <c r="G7" i="8" s="1"/>
  <c r="G9" i="8"/>
  <c r="H7" i="8" l="1"/>
  <c r="F8" i="8" s="1"/>
  <c r="H8" i="8" s="1"/>
  <c r="F9" i="8" l="1"/>
  <c r="H9" i="8" s="1"/>
  <c r="F10" i="8" l="1"/>
  <c r="E11" i="8" l="1"/>
  <c r="E12" i="8"/>
  <c r="E10" i="8"/>
  <c r="G10" i="8" l="1"/>
  <c r="H10" i="8" s="1"/>
  <c r="F11" i="8" s="1"/>
  <c r="G11" i="8" l="1"/>
  <c r="H11" i="8" s="1"/>
  <c r="F12" i="8" s="1"/>
  <c r="G12" i="8" l="1"/>
  <c r="H12" i="8" s="1"/>
  <c r="F13" i="8" l="1"/>
  <c r="A12" i="8"/>
  <c r="E13" i="8" l="1"/>
  <c r="E21" i="8"/>
  <c r="E18" i="8"/>
  <c r="E15" i="8"/>
  <c r="E23" i="8"/>
  <c r="E20" i="8"/>
  <c r="E17" i="8"/>
  <c r="E14" i="8"/>
  <c r="E22" i="8"/>
  <c r="E19" i="8"/>
  <c r="E16" i="8"/>
  <c r="E24" i="8"/>
  <c r="G13" i="8"/>
  <c r="H13" i="8" s="1"/>
  <c r="F14" i="8" s="1"/>
  <c r="G14" i="8" l="1"/>
  <c r="H14" i="8" s="1"/>
  <c r="F15" i="8" s="1"/>
  <c r="G15" i="8" s="1"/>
  <c r="H15" i="8" s="1"/>
  <c r="F16" i="8" s="1"/>
  <c r="G16" i="8" s="1"/>
  <c r="H16" i="8" s="1"/>
  <c r="F17" i="8" s="1"/>
  <c r="G17" i="8" s="1"/>
  <c r="H17" i="8" s="1"/>
  <c r="F18" i="8" s="1"/>
  <c r="G18" i="8" s="1"/>
  <c r="H18" i="8" s="1"/>
  <c r="F19" i="8" l="1"/>
  <c r="G19" i="8" s="1"/>
  <c r="H19" i="8" s="1"/>
  <c r="F20" i="8" l="1"/>
  <c r="G20" i="8" s="1"/>
  <c r="H20" i="8" s="1"/>
  <c r="F21" i="8" l="1"/>
  <c r="G21" i="8" s="1"/>
  <c r="H21" i="8" s="1"/>
  <c r="F22" i="8" l="1"/>
  <c r="G22" i="8" s="1"/>
  <c r="H22" i="8" s="1"/>
  <c r="F23" i="8" l="1"/>
  <c r="G23" i="8" s="1"/>
  <c r="H23" i="8" s="1"/>
  <c r="F24" i="8" l="1"/>
  <c r="G24" i="8" s="1"/>
  <c r="H24" i="8" s="1"/>
  <c r="F25" i="8" l="1"/>
  <c r="G25" i="8" s="1"/>
  <c r="H25" i="8" s="1"/>
  <c r="F26" i="8" l="1"/>
  <c r="G26" i="8" s="1"/>
  <c r="H26" i="8" s="1"/>
  <c r="F27" i="8" l="1"/>
  <c r="G27" i="8" s="1"/>
  <c r="H27" i="8" s="1"/>
  <c r="F28" i="8" l="1"/>
  <c r="G28" i="8" s="1"/>
  <c r="H28" i="8" s="1"/>
  <c r="F29" i="8" l="1"/>
  <c r="G29" i="8" s="1"/>
  <c r="H29" i="8" s="1"/>
  <c r="F30" i="8" l="1"/>
  <c r="G30" i="8" s="1"/>
  <c r="H30" i="8" s="1"/>
  <c r="F31" i="8" l="1"/>
  <c r="G31" i="8" s="1"/>
  <c r="H31" i="8" s="1"/>
  <c r="F32" i="8" l="1"/>
  <c r="G32" i="8" s="1"/>
  <c r="H32" i="8" s="1"/>
  <c r="F33" i="8" l="1"/>
  <c r="G33" i="8" s="1"/>
  <c r="H33" i="8" s="1"/>
  <c r="F34" i="8" l="1"/>
  <c r="G34" i="8" s="1"/>
  <c r="H34" i="8" s="1"/>
  <c r="F35" i="8" l="1"/>
  <c r="G35" i="8" s="1"/>
  <c r="H35" i="8" s="1"/>
  <c r="F36" i="8" l="1"/>
  <c r="G36" i="8" s="1"/>
  <c r="H36" i="8" s="1"/>
  <c r="F37" i="8" l="1"/>
  <c r="G37" i="8" s="1"/>
  <c r="H37" i="8" s="1"/>
  <c r="F38" i="8" l="1"/>
  <c r="G38" i="8" s="1"/>
  <c r="H38" i="8" s="1"/>
  <c r="F39" i="8" l="1"/>
  <c r="G39" i="8" s="1"/>
  <c r="H39" i="8" s="1"/>
  <c r="F40" i="8" l="1"/>
  <c r="G40" i="8" s="1"/>
  <c r="H40" i="8" s="1"/>
  <c r="F41" i="8" l="1"/>
  <c r="G41" i="8" s="1"/>
  <c r="H41" i="8" s="1"/>
  <c r="F42" i="8" l="1"/>
  <c r="G42" i="8" s="1"/>
  <c r="H42" i="8" s="1"/>
  <c r="F43" i="8" l="1"/>
  <c r="G43" i="8" s="1"/>
  <c r="H43" i="8" s="1"/>
  <c r="F44" i="8" l="1"/>
  <c r="G44" i="8" s="1"/>
  <c r="H44" i="8" s="1"/>
  <c r="F45" i="8" l="1"/>
  <c r="G45" i="8" s="1"/>
  <c r="H45" i="8" s="1"/>
  <c r="F46" i="8" l="1"/>
  <c r="G46" i="8" s="1"/>
  <c r="H46" i="8" s="1"/>
  <c r="F47" i="8" l="1"/>
  <c r="G47" i="8" s="1"/>
  <c r="H47" i="8" s="1"/>
  <c r="F48" i="8" l="1"/>
  <c r="G48" i="8" s="1"/>
  <c r="H48" i="8" s="1"/>
  <c r="F49" i="8" l="1"/>
  <c r="G49" i="8" s="1"/>
  <c r="H49" i="8" s="1"/>
  <c r="F50" i="8" l="1"/>
  <c r="G50" i="8" s="1"/>
  <c r="H50" i="8" s="1"/>
  <c r="F51" i="8" l="1"/>
  <c r="G51" i="8" s="1"/>
  <c r="H51" i="8" s="1"/>
  <c r="F52" i="8" l="1"/>
  <c r="G52" i="8" l="1"/>
  <c r="H52" i="8" s="1"/>
  <c r="A15" i="8"/>
  <c r="A18" i="8" s="1"/>
</calcChain>
</file>

<file path=xl/sharedStrings.xml><?xml version="1.0" encoding="utf-8"?>
<sst xmlns="http://schemas.openxmlformats.org/spreadsheetml/2006/main" count="25" uniqueCount="24">
  <si>
    <t>Instruções de utilização da planilha:</t>
  </si>
  <si>
    <t>A planilha Simulação de empréstimo deve ter os campos em VERMELHO preenchidos obrigatóriamente. Com essa planilha você será capaz de saber de forma simples quanto irá custar a parcela mensal do seu empréstimo a partir da taxa, prazo, carência e valor.</t>
  </si>
  <si>
    <t>Importante saber a taxa com a instituição financeira de CET (Custo efetivo total), ou seja, a taxa final, já com todas os impostos e custos envolvidos.</t>
  </si>
  <si>
    <t>Com o valor de parcela você conseguirá estimar se o seu fluxo de caixa futuro será capaz de absorver esses custos adicionais.</t>
  </si>
  <si>
    <t>CÁLCULO DO VALOR DA PARCELA</t>
  </si>
  <si>
    <t>Valor solicitado de empréstimo</t>
  </si>
  <si>
    <t>Mês</t>
  </si>
  <si>
    <t>Valor da Prestação</t>
  </si>
  <si>
    <t>Juros do mês</t>
  </si>
  <si>
    <t>Valor amortizado</t>
  </si>
  <si>
    <t>Saldo Devedor</t>
  </si>
  <si>
    <t xml:space="preserve">Prazo para pagamento </t>
  </si>
  <si>
    <t>Período sem pagar (carência)</t>
  </si>
  <si>
    <t>Taxa de juros ao mês</t>
  </si>
  <si>
    <t>Operação com FAMPE?</t>
  </si>
  <si>
    <t>Sim</t>
  </si>
  <si>
    <t>CCA</t>
  </si>
  <si>
    <t>Saldo devedor após o período de carência</t>
  </si>
  <si>
    <t>Total de Juros pagos</t>
  </si>
  <si>
    <t>Valor final pago (juros + valor do empréstimo)</t>
  </si>
  <si>
    <t>Atenção: os dados em vermelhos são de preenchimento OBRIGATÓRIO e deverão ser preenchidos com a informação obtida e negociada na instituição financeira</t>
  </si>
  <si>
    <t>Utilize o valor da prestação na sua planilha de fluxo de caixa a partir da quantidade de meses após a tomada do crédito, em despesas chamadas EMPRÉSTIMOS BANCÁRIOS. Some com o que você já tem, se for o caso.</t>
  </si>
  <si>
    <t>Operação com o FAMPE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</si>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</sst>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AC6"/>
        <bgColor indexed="64"/>
      </patternFill>
    </fill>
    <fill>
      <patternFill patternType="solid">
        <fgColor rgb="FFFF7E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3" borderId="2" xfId="0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2" fillId="3" borderId="0" xfId="0" applyFont="1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/>
    <xf numFmtId="164" fontId="0" fillId="2" borderId="1" xfId="1" applyFont="1" applyFill="1" applyBorder="1"/>
    <xf numFmtId="164" fontId="2" fillId="2" borderId="1" xfId="1" applyNumberFormat="1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6" fillId="3" borderId="0" xfId="0" applyFont="1" applyFill="1"/>
    <xf numFmtId="0" fontId="0" fillId="4" borderId="0" xfId="0" applyFill="1" applyAlignment="1"/>
    <xf numFmtId="0" fontId="0" fillId="4" borderId="0" xfId="0" applyFill="1" applyBorder="1"/>
    <xf numFmtId="0" fontId="2" fillId="4" borderId="0" xfId="0" applyFont="1" applyFill="1" applyBorder="1"/>
    <xf numFmtId="0" fontId="8" fillId="3" borderId="0" xfId="0" applyFont="1" applyFill="1" applyAlignment="1">
      <alignment horizontal="left"/>
    </xf>
    <xf numFmtId="164" fontId="1" fillId="5" borderId="1" xfId="1" applyFont="1" applyFill="1" applyBorder="1" applyAlignment="1" applyProtection="1">
      <protection locked="0"/>
    </xf>
    <xf numFmtId="1" fontId="0" fillId="5" borderId="1" xfId="2" applyNumberFormat="1" applyFont="1" applyFill="1" applyBorder="1" applyAlignment="1" applyProtection="1">
      <alignment horizontal="right"/>
      <protection locked="0"/>
    </xf>
    <xf numFmtId="10" fontId="0" fillId="5" borderId="1" xfId="2" applyNumberFormat="1" applyFont="1" applyFill="1" applyBorder="1" applyAlignment="1" applyProtection="1">
      <alignment horizontal="right"/>
      <protection locked="0"/>
    </xf>
    <xf numFmtId="164" fontId="0" fillId="2" borderId="1" xfId="1" applyFont="1" applyFill="1" applyBorder="1" applyAlignment="1">
      <alignment horizontal="center"/>
    </xf>
    <xf numFmtId="0" fontId="8" fillId="3" borderId="0" xfId="0" applyFont="1" applyFill="1" applyAlignment="1">
      <alignment horizontal="left" wrapText="1"/>
    </xf>
    <xf numFmtId="0" fontId="0" fillId="3" borderId="0" xfId="0" applyFill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colors>
    <mruColors>
      <color rgb="FF007AC6"/>
      <color rgb="FFFF7E79"/>
      <color rgb="FF009CFF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</xdr:colOff>
      <xdr:row>9</xdr:row>
      <xdr:rowOff>114300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E6503F6-4D27-D045-AEB6-B4E079CD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21100" cy="18288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8B9C-466B-2740-9227-073AABCEF522}">
  <dimension ref="A1:L20"/>
  <sheetViews>
    <sheetView tabSelected="1" workbookViewId="0">
      <selection sqref="A1:L12"/>
    </sheetView>
  </sheetViews>
  <sheetFormatPr defaultColWidth="10.85546875" defaultRowHeight="15"/>
  <cols>
    <col min="1" max="1" width="5" style="12" customWidth="1"/>
    <col min="2" max="16384" width="10.85546875" style="12"/>
  </cols>
  <sheetData>
    <row r="1" spans="1:1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21">
      <c r="A13" s="14" t="s">
        <v>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60.95" customHeight="1">
      <c r="A14" s="23" t="s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s="15" customFormat="1" ht="57" customHeight="1">
      <c r="A15" s="23" t="s">
        <v>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 ht="36.950000000000003" customHeight="1">
      <c r="A16" s="23" t="s">
        <v>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42" customHeight="1"/>
    <row r="19" spans="1:12" ht="47.1" customHeight="1"/>
    <row r="20" spans="1:12" ht="27.95" customHeight="1"/>
  </sheetData>
  <sheetProtection algorithmName="SHA-512" hashValue="/PElluFMPPeJfmeG8I4+d4LSx1PjzkDZ6kdamMsQ8q2lMqZa0BQ2lcADqosHw4hKYt1z/mrl3D8wSUkQAvsXeQ==" saltValue="m4m6ZWpX1U+bKiFB6jhl/w==" spinCount="100000" sheet="1" objects="1" scenarios="1" formatCells="0"/>
  <mergeCells count="4">
    <mergeCell ref="A14:L14"/>
    <mergeCell ref="A15:L15"/>
    <mergeCell ref="A16:L16"/>
    <mergeCell ref="A1:L12"/>
  </mergeCells>
  <pageMargins left="0.511811024" right="0.511811024" top="0.78740157499999996" bottom="0.78740157499999996" header="0.31496062000000002" footer="0.31496062000000002"/>
  <pageSetup paperSize="9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48A9-E9F5-A74A-B804-7E187F33AB58}">
  <dimension ref="A1:H52"/>
  <sheetViews>
    <sheetView workbookViewId="0">
      <selection activeCell="B9" sqref="B9"/>
    </sheetView>
  </sheetViews>
  <sheetFormatPr defaultColWidth="11.42578125" defaultRowHeight="15"/>
  <cols>
    <col min="1" max="1" width="29.28515625" style="16" bestFit="1" customWidth="1"/>
    <col min="2" max="2" width="17.28515625" style="16" customWidth="1"/>
    <col min="3" max="3" width="11.42578125" style="16"/>
    <col min="4" max="4" width="18.85546875" style="16" customWidth="1"/>
    <col min="5" max="5" width="21.140625" style="17" customWidth="1"/>
    <col min="6" max="8" width="18.85546875" style="16" customWidth="1"/>
    <col min="9" max="16384" width="11.42578125" style="16"/>
  </cols>
  <sheetData>
    <row r="1" spans="1:8" ht="18.75">
      <c r="A1" s="27" t="s">
        <v>4</v>
      </c>
      <c r="B1" s="27"/>
      <c r="C1" s="27"/>
      <c r="D1" s="27"/>
      <c r="E1" s="27"/>
      <c r="F1" s="27"/>
      <c r="G1" s="27"/>
      <c r="H1" s="27"/>
    </row>
    <row r="2" spans="1:8">
      <c r="A2" s="4"/>
      <c r="B2" s="4"/>
      <c r="C2" s="4"/>
      <c r="D2" s="4"/>
      <c r="E2" s="6"/>
      <c r="F2" s="4"/>
      <c r="G2" s="4"/>
      <c r="H2" s="4"/>
    </row>
    <row r="3" spans="1:8">
      <c r="A3" s="1" t="s">
        <v>5</v>
      </c>
      <c r="B3" s="19">
        <v>12500</v>
      </c>
      <c r="C3" s="4"/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</row>
    <row r="4" spans="1:8">
      <c r="A4" s="2" t="s">
        <v>11</v>
      </c>
      <c r="B4" s="20">
        <v>12</v>
      </c>
      <c r="C4" s="4"/>
      <c r="D4" s="7">
        <v>0</v>
      </c>
      <c r="E4" s="9">
        <f>IF(Carencia&gt;=D5,0,SaldoDepoisCarencia/((1-((1+TaxaAM)^-PrazoPagto))/TaxaAM))</f>
        <v>0</v>
      </c>
      <c r="F4" s="10"/>
      <c r="G4" s="10"/>
      <c r="H4" s="10">
        <f>Emprestimo+B8</f>
        <v>12710</v>
      </c>
    </row>
    <row r="5" spans="1:8">
      <c r="A5" s="2" t="s">
        <v>12</v>
      </c>
      <c r="B5" s="20">
        <v>9</v>
      </c>
      <c r="C5" s="4"/>
      <c r="D5" s="7">
        <v>1</v>
      </c>
      <c r="E5" s="9">
        <f>IF(Carencia&gt;D5,0,SaldoDepoisCarencia/((1-((1+TaxaAM)^-PrazoPagto))/TaxaAM))</f>
        <v>0</v>
      </c>
      <c r="F5" s="10">
        <f t="shared" ref="F5:F36" si="0">IFERROR(IF(H4&lt;0.001,"",H4)*TaxaAM,"")</f>
        <v>202.089</v>
      </c>
      <c r="G5" s="10">
        <f>IF(E5=0,0,IFERROR(E5-F5,""))</f>
        <v>0</v>
      </c>
      <c r="H5" s="10">
        <f>IF(E5=0,H4+F5,IFERROR(H4-G5,""))</f>
        <v>12912.089</v>
      </c>
    </row>
    <row r="6" spans="1:8">
      <c r="A6" s="2" t="s">
        <v>13</v>
      </c>
      <c r="B6" s="21">
        <v>1.5900000000000001E-2</v>
      </c>
      <c r="C6" s="4"/>
      <c r="D6" s="7">
        <v>2</v>
      </c>
      <c r="E6" s="11">
        <f t="shared" ref="E6:E52" si="1">IF(Carencia&gt;D6,0,IF((PrazoPagto+(Carencia-1))&gt;D5,SaldoDepoisCarencia/((1-((1+TaxaAM)^-PrazoPagto))/TaxaAM),""))</f>
        <v>0</v>
      </c>
      <c r="F6" s="10">
        <f t="shared" si="0"/>
        <v>205.30221510000001</v>
      </c>
      <c r="G6" s="10">
        <f t="shared" ref="G6:G52" si="2">IF(E6=0,0,IFERROR(E6-F6,""))</f>
        <v>0</v>
      </c>
      <c r="H6" s="10">
        <f>IF(E6=0,H5+F6,IFERROR(H5-G6,""))</f>
        <v>13117.3912151</v>
      </c>
    </row>
    <row r="7" spans="1:8">
      <c r="A7" s="2" t="s">
        <v>14</v>
      </c>
      <c r="B7" s="21" t="s">
        <v>15</v>
      </c>
      <c r="C7" s="4"/>
      <c r="D7" s="7">
        <v>3</v>
      </c>
      <c r="E7" s="11">
        <f t="shared" si="1"/>
        <v>0</v>
      </c>
      <c r="F7" s="10">
        <f t="shared" si="0"/>
        <v>208.56652032009001</v>
      </c>
      <c r="G7" s="10">
        <f t="shared" si="2"/>
        <v>0</v>
      </c>
      <c r="H7" s="10">
        <f>IF(E7=0,H6+F7,IFERROR(H6-G7,""))</f>
        <v>13325.95773542009</v>
      </c>
    </row>
    <row r="8" spans="1:8">
      <c r="A8" s="2" t="s">
        <v>16</v>
      </c>
      <c r="B8" s="22">
        <f>IF(B7="Sim",0.1%*((Emprestimo*0.8)*(SUM(Carencia,PrazoPagto))),0)</f>
        <v>210</v>
      </c>
      <c r="C8" s="4"/>
      <c r="D8" s="7">
        <v>4</v>
      </c>
      <c r="E8" s="11">
        <f t="shared" si="1"/>
        <v>0</v>
      </c>
      <c r="F8" s="10">
        <f t="shared" si="0"/>
        <v>211.88272799317946</v>
      </c>
      <c r="G8" s="10">
        <f t="shared" si="2"/>
        <v>0</v>
      </c>
      <c r="H8" s="10">
        <f t="shared" ref="H8:H52" si="3">IF(E8=0,H7+F8,IFERROR(H7-G8,""))</f>
        <v>13537.840463413269</v>
      </c>
    </row>
    <row r="9" spans="1:8">
      <c r="A9" s="3"/>
      <c r="B9" s="4"/>
      <c r="C9" s="4"/>
      <c r="D9" s="7">
        <v>5</v>
      </c>
      <c r="E9" s="11">
        <f t="shared" si="1"/>
        <v>0</v>
      </c>
      <c r="F9" s="10">
        <f t="shared" si="0"/>
        <v>215.25166336827098</v>
      </c>
      <c r="G9" s="10">
        <f t="shared" si="2"/>
        <v>0</v>
      </c>
      <c r="H9" s="10">
        <f t="shared" si="3"/>
        <v>13753.092126781541</v>
      </c>
    </row>
    <row r="10" spans="1:8">
      <c r="A10" s="3"/>
      <c r="B10" s="4"/>
      <c r="C10" s="4"/>
      <c r="D10" s="7">
        <v>6</v>
      </c>
      <c r="E10" s="11">
        <f t="shared" si="1"/>
        <v>0</v>
      </c>
      <c r="F10" s="10">
        <f t="shared" si="0"/>
        <v>218.67416481582651</v>
      </c>
      <c r="G10" s="10">
        <f t="shared" si="2"/>
        <v>0</v>
      </c>
      <c r="H10" s="10">
        <f t="shared" si="3"/>
        <v>13971.766291597367</v>
      </c>
    </row>
    <row r="11" spans="1:8" ht="15.75">
      <c r="A11" s="32" t="s">
        <v>17</v>
      </c>
      <c r="B11" s="32"/>
      <c r="C11" s="4"/>
      <c r="D11" s="7">
        <v>7</v>
      </c>
      <c r="E11" s="11">
        <f t="shared" si="1"/>
        <v>0</v>
      </c>
      <c r="F11" s="10">
        <f t="shared" si="0"/>
        <v>222.15108403639815</v>
      </c>
      <c r="G11" s="10">
        <f t="shared" si="2"/>
        <v>0</v>
      </c>
      <c r="H11" s="10">
        <f t="shared" si="3"/>
        <v>14193.917375633766</v>
      </c>
    </row>
    <row r="12" spans="1:8" ht="15.75">
      <c r="A12" s="28">
        <f>IFERROR(VLOOKUP((Carencia-1),$D$3:$H$424,5,FALSE),Emprestimo)</f>
        <v>14419.600661906343</v>
      </c>
      <c r="B12" s="29"/>
      <c r="C12" s="4"/>
      <c r="D12" s="7">
        <v>8</v>
      </c>
      <c r="E12" s="11">
        <f t="shared" si="1"/>
        <v>0</v>
      </c>
      <c r="F12" s="10">
        <f t="shared" si="0"/>
        <v>225.68328627257688</v>
      </c>
      <c r="G12" s="10">
        <f t="shared" si="2"/>
        <v>0</v>
      </c>
      <c r="H12" s="10">
        <f t="shared" si="3"/>
        <v>14419.600661906343</v>
      </c>
    </row>
    <row r="13" spans="1:8">
      <c r="A13" s="3"/>
      <c r="B13" s="4"/>
      <c r="C13" s="4"/>
      <c r="D13" s="7">
        <v>9</v>
      </c>
      <c r="E13" s="11">
        <f t="shared" si="1"/>
        <v>1329.4116665725689</v>
      </c>
      <c r="F13" s="10">
        <f t="shared" si="0"/>
        <v>229.27165052431087</v>
      </c>
      <c r="G13" s="10">
        <f t="shared" si="2"/>
        <v>1100.1400160482581</v>
      </c>
      <c r="H13" s="10">
        <f t="shared" si="3"/>
        <v>13319.460645858086</v>
      </c>
    </row>
    <row r="14" spans="1:8" ht="15.75">
      <c r="A14" s="32" t="s">
        <v>18</v>
      </c>
      <c r="B14" s="32"/>
      <c r="C14" s="4"/>
      <c r="D14" s="7">
        <v>10</v>
      </c>
      <c r="E14" s="11">
        <f t="shared" si="1"/>
        <v>1329.4116665725689</v>
      </c>
      <c r="F14" s="10">
        <f t="shared" si="0"/>
        <v>211.77942426914356</v>
      </c>
      <c r="G14" s="10">
        <f t="shared" si="2"/>
        <v>1117.6322423034253</v>
      </c>
      <c r="H14" s="10">
        <f t="shared" si="3"/>
        <v>12201.82840355466</v>
      </c>
    </row>
    <row r="15" spans="1:8" ht="15.75">
      <c r="A15" s="28">
        <f>SUM(F4:F424)</f>
        <v>3242.9399988708828</v>
      </c>
      <c r="B15" s="29"/>
      <c r="C15" s="4"/>
      <c r="D15" s="7">
        <v>11</v>
      </c>
      <c r="E15" s="11">
        <f t="shared" si="1"/>
        <v>1329.4116665725689</v>
      </c>
      <c r="F15" s="10">
        <f t="shared" si="0"/>
        <v>194.00907161651912</v>
      </c>
      <c r="G15" s="10">
        <f t="shared" si="2"/>
        <v>1135.4025949560498</v>
      </c>
      <c r="H15" s="10">
        <f t="shared" si="3"/>
        <v>11066.425808598611</v>
      </c>
    </row>
    <row r="16" spans="1:8">
      <c r="A16" s="3"/>
      <c r="B16" s="4"/>
      <c r="C16" s="4"/>
      <c r="D16" s="7">
        <v>12</v>
      </c>
      <c r="E16" s="11">
        <f t="shared" si="1"/>
        <v>1329.4116665725689</v>
      </c>
      <c r="F16" s="10">
        <f t="shared" si="0"/>
        <v>175.95617035671793</v>
      </c>
      <c r="G16" s="10">
        <f t="shared" si="2"/>
        <v>1153.4554962158511</v>
      </c>
      <c r="H16" s="10">
        <f t="shared" si="3"/>
        <v>9912.9703123827603</v>
      </c>
    </row>
    <row r="17" spans="1:8" ht="15.75">
      <c r="A17" s="32" t="s">
        <v>19</v>
      </c>
      <c r="B17" s="32"/>
      <c r="C17" s="4"/>
      <c r="D17" s="7">
        <v>13</v>
      </c>
      <c r="E17" s="11">
        <f t="shared" si="1"/>
        <v>1329.4116665725689</v>
      </c>
      <c r="F17" s="10">
        <f t="shared" si="0"/>
        <v>157.6162279668859</v>
      </c>
      <c r="G17" s="10">
        <f t="shared" si="2"/>
        <v>1171.7954386056831</v>
      </c>
      <c r="H17" s="10">
        <f t="shared" si="3"/>
        <v>8741.1748737770777</v>
      </c>
    </row>
    <row r="18" spans="1:8" ht="15.75">
      <c r="A18" s="28">
        <f>B3+A15</f>
        <v>15742.939998870883</v>
      </c>
      <c r="B18" s="29"/>
      <c r="C18" s="4"/>
      <c r="D18" s="7">
        <v>14</v>
      </c>
      <c r="E18" s="11">
        <f t="shared" si="1"/>
        <v>1329.4116665725689</v>
      </c>
      <c r="F18" s="10">
        <f t="shared" si="0"/>
        <v>138.98468049305555</v>
      </c>
      <c r="G18" s="10">
        <f t="shared" si="2"/>
        <v>1190.4269860795134</v>
      </c>
      <c r="H18" s="10">
        <f t="shared" si="3"/>
        <v>7550.7478876975638</v>
      </c>
    </row>
    <row r="19" spans="1:8">
      <c r="A19" s="3"/>
      <c r="B19" s="4"/>
      <c r="C19" s="4"/>
      <c r="D19" s="7">
        <v>15</v>
      </c>
      <c r="E19" s="11">
        <f t="shared" si="1"/>
        <v>1329.4116665725689</v>
      </c>
      <c r="F19" s="10">
        <f t="shared" si="0"/>
        <v>120.05689141439127</v>
      </c>
      <c r="G19" s="10">
        <f t="shared" si="2"/>
        <v>1209.3547751581777</v>
      </c>
      <c r="H19" s="10">
        <f t="shared" si="3"/>
        <v>6341.3931125393865</v>
      </c>
    </row>
    <row r="20" spans="1:8">
      <c r="A20" s="3"/>
      <c r="B20" s="5"/>
      <c r="C20" s="4"/>
      <c r="D20" s="7">
        <v>16</v>
      </c>
      <c r="E20" s="11">
        <f t="shared" si="1"/>
        <v>1329.4116665725689</v>
      </c>
      <c r="F20" s="10">
        <f t="shared" si="0"/>
        <v>100.82815048937626</v>
      </c>
      <c r="G20" s="10">
        <f t="shared" si="2"/>
        <v>1228.5835160831928</v>
      </c>
      <c r="H20" s="10">
        <f t="shared" si="3"/>
        <v>5112.8095964561935</v>
      </c>
    </row>
    <row r="21" spans="1:8" ht="15" customHeight="1">
      <c r="A21" s="30" t="s">
        <v>20</v>
      </c>
      <c r="B21" s="31"/>
      <c r="C21" s="4"/>
      <c r="D21" s="7">
        <v>17</v>
      </c>
      <c r="E21" s="11">
        <f t="shared" si="1"/>
        <v>1329.4116665725689</v>
      </c>
      <c r="F21" s="10">
        <f t="shared" si="0"/>
        <v>81.293672583653475</v>
      </c>
      <c r="G21" s="10">
        <f t="shared" si="2"/>
        <v>1248.1179939889155</v>
      </c>
      <c r="H21" s="10">
        <f t="shared" si="3"/>
        <v>3864.6916024672782</v>
      </c>
    </row>
    <row r="22" spans="1:8" ht="15" customHeight="1">
      <c r="A22" s="30"/>
      <c r="B22" s="31"/>
      <c r="C22" s="4"/>
      <c r="D22" s="7">
        <v>18</v>
      </c>
      <c r="E22" s="11">
        <f t="shared" si="1"/>
        <v>1329.4116665725689</v>
      </c>
      <c r="F22" s="10">
        <f t="shared" si="0"/>
        <v>61.448596479229728</v>
      </c>
      <c r="G22" s="10">
        <f t="shared" si="2"/>
        <v>1267.9630700933392</v>
      </c>
      <c r="H22" s="10">
        <f t="shared" si="3"/>
        <v>2596.7285323739388</v>
      </c>
    </row>
    <row r="23" spans="1:8" ht="15" customHeight="1">
      <c r="A23" s="30"/>
      <c r="B23" s="31"/>
      <c r="C23" s="4"/>
      <c r="D23" s="7">
        <v>19</v>
      </c>
      <c r="E23" s="11">
        <f t="shared" si="1"/>
        <v>1329.4116665725689</v>
      </c>
      <c r="F23" s="10">
        <f t="shared" si="0"/>
        <v>41.287983664745632</v>
      </c>
      <c r="G23" s="10">
        <f t="shared" si="2"/>
        <v>1288.1236829078234</v>
      </c>
      <c r="H23" s="10">
        <f t="shared" si="3"/>
        <v>1308.6048494661154</v>
      </c>
    </row>
    <row r="24" spans="1:8" ht="15" customHeight="1">
      <c r="A24" s="30"/>
      <c r="B24" s="31"/>
      <c r="C24" s="4"/>
      <c r="D24" s="7">
        <v>20</v>
      </c>
      <c r="E24" s="11">
        <f t="shared" si="1"/>
        <v>1329.4116665725689</v>
      </c>
      <c r="F24" s="10">
        <f t="shared" si="0"/>
        <v>20.806817106511236</v>
      </c>
      <c r="G24" s="10">
        <f t="shared" si="2"/>
        <v>1308.6048494660577</v>
      </c>
      <c r="H24" s="10">
        <f t="shared" si="3"/>
        <v>5.7752913562580943E-11</v>
      </c>
    </row>
    <row r="25" spans="1:8">
      <c r="A25" s="30"/>
      <c r="B25" s="31"/>
      <c r="C25" s="4"/>
      <c r="D25" s="7">
        <v>21</v>
      </c>
      <c r="E25" s="11" t="str">
        <f t="shared" si="1"/>
        <v/>
      </c>
      <c r="F25" s="10" t="str">
        <f t="shared" si="0"/>
        <v/>
      </c>
      <c r="G25" s="10" t="str">
        <f t="shared" si="2"/>
        <v/>
      </c>
      <c r="H25" s="10" t="str">
        <f t="shared" si="3"/>
        <v/>
      </c>
    </row>
    <row r="26" spans="1:8">
      <c r="A26" s="30"/>
      <c r="B26" s="31"/>
      <c r="C26" s="4"/>
      <c r="D26" s="7">
        <v>22</v>
      </c>
      <c r="E26" s="11" t="str">
        <f t="shared" si="1"/>
        <v/>
      </c>
      <c r="F26" s="10" t="str">
        <f t="shared" si="0"/>
        <v/>
      </c>
      <c r="G26" s="10" t="str">
        <f t="shared" si="2"/>
        <v/>
      </c>
      <c r="H26" s="10" t="str">
        <f t="shared" si="3"/>
        <v/>
      </c>
    </row>
    <row r="27" spans="1:8">
      <c r="A27" s="4"/>
      <c r="B27" s="4"/>
      <c r="C27" s="4"/>
      <c r="D27" s="7">
        <v>23</v>
      </c>
      <c r="E27" s="11" t="str">
        <f t="shared" si="1"/>
        <v/>
      </c>
      <c r="F27" s="10" t="str">
        <f t="shared" si="0"/>
        <v/>
      </c>
      <c r="G27" s="10" t="str">
        <f t="shared" si="2"/>
        <v/>
      </c>
      <c r="H27" s="10" t="str">
        <f t="shared" si="3"/>
        <v/>
      </c>
    </row>
    <row r="28" spans="1:8" ht="15" customHeight="1">
      <c r="A28" s="25" t="s">
        <v>21</v>
      </c>
      <c r="B28" s="26"/>
      <c r="C28" s="4"/>
      <c r="D28" s="7">
        <v>24</v>
      </c>
      <c r="E28" s="11" t="str">
        <f t="shared" si="1"/>
        <v/>
      </c>
      <c r="F28" s="10" t="str">
        <f t="shared" si="0"/>
        <v/>
      </c>
      <c r="G28" s="10" t="str">
        <f t="shared" si="2"/>
        <v/>
      </c>
      <c r="H28" s="10" t="str">
        <f t="shared" si="3"/>
        <v/>
      </c>
    </row>
    <row r="29" spans="1:8" ht="15" customHeight="1">
      <c r="A29" s="25"/>
      <c r="B29" s="26"/>
      <c r="C29" s="4"/>
      <c r="D29" s="7">
        <v>25</v>
      </c>
      <c r="E29" s="11" t="str">
        <f t="shared" si="1"/>
        <v/>
      </c>
      <c r="F29" s="10" t="str">
        <f t="shared" si="0"/>
        <v/>
      </c>
      <c r="G29" s="10" t="str">
        <f t="shared" si="2"/>
        <v/>
      </c>
      <c r="H29" s="10" t="str">
        <f t="shared" si="3"/>
        <v/>
      </c>
    </row>
    <row r="30" spans="1:8" ht="15" customHeight="1">
      <c r="A30" s="25"/>
      <c r="B30" s="26"/>
      <c r="C30" s="4"/>
      <c r="D30" s="7">
        <v>26</v>
      </c>
      <c r="E30" s="11" t="str">
        <f t="shared" si="1"/>
        <v/>
      </c>
      <c r="F30" s="10" t="str">
        <f t="shared" si="0"/>
        <v/>
      </c>
      <c r="G30" s="10" t="str">
        <f t="shared" si="2"/>
        <v/>
      </c>
      <c r="H30" s="10" t="str">
        <f t="shared" si="3"/>
        <v/>
      </c>
    </row>
    <row r="31" spans="1:8" ht="15" customHeight="1">
      <c r="A31" s="25"/>
      <c r="B31" s="26"/>
      <c r="C31" s="4"/>
      <c r="D31" s="7">
        <v>27</v>
      </c>
      <c r="E31" s="11" t="str">
        <f t="shared" si="1"/>
        <v/>
      </c>
      <c r="F31" s="10" t="str">
        <f t="shared" si="0"/>
        <v/>
      </c>
      <c r="G31" s="10" t="str">
        <f t="shared" si="2"/>
        <v/>
      </c>
      <c r="H31" s="10" t="str">
        <f t="shared" si="3"/>
        <v/>
      </c>
    </row>
    <row r="32" spans="1:8" ht="15" customHeight="1">
      <c r="A32" s="25"/>
      <c r="B32" s="26"/>
      <c r="C32" s="4"/>
      <c r="D32" s="7">
        <v>28</v>
      </c>
      <c r="E32" s="11" t="str">
        <f t="shared" si="1"/>
        <v/>
      </c>
      <c r="F32" s="10" t="str">
        <f t="shared" si="0"/>
        <v/>
      </c>
      <c r="G32" s="10" t="str">
        <f t="shared" si="2"/>
        <v/>
      </c>
      <c r="H32" s="10" t="str">
        <f t="shared" si="3"/>
        <v/>
      </c>
    </row>
    <row r="33" spans="1:8" ht="15" customHeight="1">
      <c r="A33" s="25"/>
      <c r="B33" s="26"/>
      <c r="C33" s="4"/>
      <c r="D33" s="7">
        <v>29</v>
      </c>
      <c r="E33" s="11" t="str">
        <f t="shared" si="1"/>
        <v/>
      </c>
      <c r="F33" s="10" t="str">
        <f t="shared" si="0"/>
        <v/>
      </c>
      <c r="G33" s="10" t="str">
        <f t="shared" si="2"/>
        <v/>
      </c>
      <c r="H33" s="10" t="str">
        <f t="shared" si="3"/>
        <v/>
      </c>
    </row>
    <row r="34" spans="1:8">
      <c r="A34" s="25"/>
      <c r="B34" s="26"/>
      <c r="C34" s="4"/>
      <c r="D34" s="7">
        <v>30</v>
      </c>
      <c r="E34" s="11" t="str">
        <f t="shared" si="1"/>
        <v/>
      </c>
      <c r="F34" s="10" t="str">
        <f t="shared" si="0"/>
        <v/>
      </c>
      <c r="G34" s="10" t="str">
        <f t="shared" si="2"/>
        <v/>
      </c>
      <c r="H34" s="10" t="str">
        <f t="shared" si="3"/>
        <v/>
      </c>
    </row>
    <row r="35" spans="1:8">
      <c r="A35" s="25"/>
      <c r="B35" s="26"/>
      <c r="C35" s="4"/>
      <c r="D35" s="7">
        <v>31</v>
      </c>
      <c r="E35" s="11" t="str">
        <f t="shared" si="1"/>
        <v/>
      </c>
      <c r="F35" s="10" t="str">
        <f t="shared" si="0"/>
        <v/>
      </c>
      <c r="G35" s="10" t="str">
        <f t="shared" si="2"/>
        <v/>
      </c>
      <c r="H35" s="10" t="str">
        <f t="shared" si="3"/>
        <v/>
      </c>
    </row>
    <row r="36" spans="1:8">
      <c r="A36" s="3"/>
      <c r="B36" s="4"/>
      <c r="C36" s="4"/>
      <c r="D36" s="7">
        <v>32</v>
      </c>
      <c r="E36" s="11" t="str">
        <f t="shared" si="1"/>
        <v/>
      </c>
      <c r="F36" s="10" t="str">
        <f t="shared" si="0"/>
        <v/>
      </c>
      <c r="G36" s="10" t="str">
        <f t="shared" si="2"/>
        <v/>
      </c>
      <c r="H36" s="10" t="str">
        <f t="shared" si="3"/>
        <v/>
      </c>
    </row>
    <row r="37" spans="1:8">
      <c r="A37" s="3"/>
      <c r="B37" s="4"/>
      <c r="C37" s="4"/>
      <c r="D37" s="7">
        <v>33</v>
      </c>
      <c r="E37" s="11" t="str">
        <f t="shared" si="1"/>
        <v/>
      </c>
      <c r="F37" s="10" t="str">
        <f t="shared" ref="F37:F52" si="4">IFERROR(IF(H36&lt;0.001,"",H36)*TaxaAM,"")</f>
        <v/>
      </c>
      <c r="G37" s="10" t="str">
        <f t="shared" si="2"/>
        <v/>
      </c>
      <c r="H37" s="10" t="str">
        <f t="shared" si="3"/>
        <v/>
      </c>
    </row>
    <row r="38" spans="1:8">
      <c r="A38" s="3"/>
      <c r="B38" s="4"/>
      <c r="C38" s="4"/>
      <c r="D38" s="7">
        <v>34</v>
      </c>
      <c r="E38" s="11" t="str">
        <f t="shared" si="1"/>
        <v/>
      </c>
      <c r="F38" s="10" t="str">
        <f t="shared" si="4"/>
        <v/>
      </c>
      <c r="G38" s="10" t="str">
        <f t="shared" si="2"/>
        <v/>
      </c>
      <c r="H38" s="10" t="str">
        <f t="shared" si="3"/>
        <v/>
      </c>
    </row>
    <row r="39" spans="1:8">
      <c r="A39" s="3"/>
      <c r="B39" s="4"/>
      <c r="C39" s="4"/>
      <c r="D39" s="7">
        <v>35</v>
      </c>
      <c r="E39" s="11" t="str">
        <f t="shared" si="1"/>
        <v/>
      </c>
      <c r="F39" s="10" t="str">
        <f t="shared" si="4"/>
        <v/>
      </c>
      <c r="G39" s="10" t="str">
        <f t="shared" si="2"/>
        <v/>
      </c>
      <c r="H39" s="10" t="str">
        <f t="shared" si="3"/>
        <v/>
      </c>
    </row>
    <row r="40" spans="1:8">
      <c r="A40" s="3"/>
      <c r="B40" s="4"/>
      <c r="C40" s="4"/>
      <c r="D40" s="7">
        <v>36</v>
      </c>
      <c r="E40" s="11" t="str">
        <f t="shared" si="1"/>
        <v/>
      </c>
      <c r="F40" s="10" t="str">
        <f t="shared" si="4"/>
        <v/>
      </c>
      <c r="G40" s="10" t="str">
        <f t="shared" si="2"/>
        <v/>
      </c>
      <c r="H40" s="10" t="str">
        <f t="shared" si="3"/>
        <v/>
      </c>
    </row>
    <row r="41" spans="1:8">
      <c r="A41" s="3"/>
      <c r="B41" s="4"/>
      <c r="C41" s="4"/>
      <c r="D41" s="7">
        <v>37</v>
      </c>
      <c r="E41" s="11" t="str">
        <f t="shared" si="1"/>
        <v/>
      </c>
      <c r="F41" s="10" t="str">
        <f t="shared" si="4"/>
        <v/>
      </c>
      <c r="G41" s="10" t="str">
        <f t="shared" si="2"/>
        <v/>
      </c>
      <c r="H41" s="10" t="str">
        <f t="shared" si="3"/>
        <v/>
      </c>
    </row>
    <row r="42" spans="1:8">
      <c r="A42" s="3"/>
      <c r="B42" s="4"/>
      <c r="C42" s="4"/>
      <c r="D42" s="7">
        <v>38</v>
      </c>
      <c r="E42" s="11" t="str">
        <f t="shared" si="1"/>
        <v/>
      </c>
      <c r="F42" s="10" t="str">
        <f t="shared" si="4"/>
        <v/>
      </c>
      <c r="G42" s="10" t="str">
        <f t="shared" si="2"/>
        <v/>
      </c>
      <c r="H42" s="10" t="str">
        <f t="shared" si="3"/>
        <v/>
      </c>
    </row>
    <row r="43" spans="1:8">
      <c r="A43" s="3"/>
      <c r="B43" s="4"/>
      <c r="C43" s="4"/>
      <c r="D43" s="7">
        <v>39</v>
      </c>
      <c r="E43" s="11" t="str">
        <f t="shared" si="1"/>
        <v/>
      </c>
      <c r="F43" s="10" t="str">
        <f t="shared" si="4"/>
        <v/>
      </c>
      <c r="G43" s="10" t="str">
        <f t="shared" si="2"/>
        <v/>
      </c>
      <c r="H43" s="10" t="str">
        <f t="shared" si="3"/>
        <v/>
      </c>
    </row>
    <row r="44" spans="1:8">
      <c r="A44" s="3"/>
      <c r="B44" s="4"/>
      <c r="C44" s="4"/>
      <c r="D44" s="7">
        <v>40</v>
      </c>
      <c r="E44" s="11" t="str">
        <f t="shared" si="1"/>
        <v/>
      </c>
      <c r="F44" s="10" t="str">
        <f t="shared" si="4"/>
        <v/>
      </c>
      <c r="G44" s="10" t="str">
        <f t="shared" si="2"/>
        <v/>
      </c>
      <c r="H44" s="10" t="str">
        <f t="shared" si="3"/>
        <v/>
      </c>
    </row>
    <row r="45" spans="1:8">
      <c r="A45" s="3"/>
      <c r="B45" s="4"/>
      <c r="C45" s="4"/>
      <c r="D45" s="7">
        <v>41</v>
      </c>
      <c r="E45" s="11" t="str">
        <f t="shared" si="1"/>
        <v/>
      </c>
      <c r="F45" s="10" t="str">
        <f t="shared" si="4"/>
        <v/>
      </c>
      <c r="G45" s="10" t="str">
        <f t="shared" si="2"/>
        <v/>
      </c>
      <c r="H45" s="10" t="str">
        <f t="shared" si="3"/>
        <v/>
      </c>
    </row>
    <row r="46" spans="1:8">
      <c r="A46" s="3"/>
      <c r="B46" s="4"/>
      <c r="C46" s="4"/>
      <c r="D46" s="7">
        <v>42</v>
      </c>
      <c r="E46" s="11" t="str">
        <f t="shared" si="1"/>
        <v/>
      </c>
      <c r="F46" s="10" t="str">
        <f t="shared" si="4"/>
        <v/>
      </c>
      <c r="G46" s="10" t="str">
        <f t="shared" si="2"/>
        <v/>
      </c>
      <c r="H46" s="10" t="str">
        <f t="shared" si="3"/>
        <v/>
      </c>
    </row>
    <row r="47" spans="1:8">
      <c r="A47" s="3"/>
      <c r="B47" s="4"/>
      <c r="C47" s="4"/>
      <c r="D47" s="7">
        <v>43</v>
      </c>
      <c r="E47" s="11" t="str">
        <f t="shared" si="1"/>
        <v/>
      </c>
      <c r="F47" s="10" t="str">
        <f t="shared" si="4"/>
        <v/>
      </c>
      <c r="G47" s="10" t="str">
        <f t="shared" si="2"/>
        <v/>
      </c>
      <c r="H47" s="10" t="str">
        <f t="shared" si="3"/>
        <v/>
      </c>
    </row>
    <row r="48" spans="1:8">
      <c r="A48" s="3"/>
      <c r="B48" s="4"/>
      <c r="C48" s="4"/>
      <c r="D48" s="7">
        <v>44</v>
      </c>
      <c r="E48" s="11" t="str">
        <f t="shared" si="1"/>
        <v/>
      </c>
      <c r="F48" s="10" t="str">
        <f t="shared" si="4"/>
        <v/>
      </c>
      <c r="G48" s="10" t="str">
        <f t="shared" si="2"/>
        <v/>
      </c>
      <c r="H48" s="10" t="str">
        <f t="shared" si="3"/>
        <v/>
      </c>
    </row>
    <row r="49" spans="1:8">
      <c r="A49" s="3"/>
      <c r="B49" s="4"/>
      <c r="C49" s="4"/>
      <c r="D49" s="7">
        <v>45</v>
      </c>
      <c r="E49" s="11" t="str">
        <f t="shared" si="1"/>
        <v/>
      </c>
      <c r="F49" s="10" t="str">
        <f t="shared" si="4"/>
        <v/>
      </c>
      <c r="G49" s="10" t="str">
        <f t="shared" si="2"/>
        <v/>
      </c>
      <c r="H49" s="10" t="str">
        <f t="shared" si="3"/>
        <v/>
      </c>
    </row>
    <row r="50" spans="1:8">
      <c r="A50" s="3"/>
      <c r="B50" s="4"/>
      <c r="C50" s="4"/>
      <c r="D50" s="7">
        <v>46</v>
      </c>
      <c r="E50" s="11" t="str">
        <f t="shared" si="1"/>
        <v/>
      </c>
      <c r="F50" s="10" t="str">
        <f t="shared" si="4"/>
        <v/>
      </c>
      <c r="G50" s="10" t="str">
        <f t="shared" si="2"/>
        <v/>
      </c>
      <c r="H50" s="10" t="str">
        <f t="shared" si="3"/>
        <v/>
      </c>
    </row>
    <row r="51" spans="1:8">
      <c r="A51" s="3"/>
      <c r="B51" s="4"/>
      <c r="C51" s="4"/>
      <c r="D51" s="7">
        <v>47</v>
      </c>
      <c r="E51" s="11" t="str">
        <f t="shared" si="1"/>
        <v/>
      </c>
      <c r="F51" s="10" t="str">
        <f t="shared" si="4"/>
        <v/>
      </c>
      <c r="G51" s="10" t="str">
        <f t="shared" si="2"/>
        <v/>
      </c>
      <c r="H51" s="10" t="str">
        <f t="shared" si="3"/>
        <v/>
      </c>
    </row>
    <row r="52" spans="1:8">
      <c r="A52" s="4"/>
      <c r="B52" s="4"/>
      <c r="C52" s="4"/>
      <c r="D52" s="7">
        <v>48</v>
      </c>
      <c r="E52" s="11" t="str">
        <f t="shared" si="1"/>
        <v/>
      </c>
      <c r="F52" s="10" t="str">
        <f t="shared" si="4"/>
        <v/>
      </c>
      <c r="G52" s="10" t="str">
        <f t="shared" si="2"/>
        <v/>
      </c>
      <c r="H52" s="10" t="str">
        <f t="shared" si="3"/>
        <v/>
      </c>
    </row>
  </sheetData>
  <sheetProtection algorithmName="SHA-512" hashValue="lB+suU1+uc5y+dSWjKqfLrXtqEjjUJuI1Af4CJTKT5B7t7zTOtugRezBxlTlMZgFrl38lxAfqvf2JIxVxtpm8g==" saltValue="iVh6kqBKN2Cw1fARhKPBoQ==" spinCount="100000" sheet="1" formatCells="0" formatColumns="0" formatRows="0"/>
  <mergeCells count="9">
    <mergeCell ref="A28:B35"/>
    <mergeCell ref="A1:H1"/>
    <mergeCell ref="A18:B18"/>
    <mergeCell ref="A21:B26"/>
    <mergeCell ref="A11:B11"/>
    <mergeCell ref="A12:B12"/>
    <mergeCell ref="A14:B14"/>
    <mergeCell ref="A15:B15"/>
    <mergeCell ref="A17:B17"/>
  </mergeCells>
  <dataValidations count="5">
    <dataValidation type="whole" showInputMessage="1" showErrorMessage="1" errorTitle="Digite um número inteiro" error="Digite um valor entre 1 para 1 mês e 48 para 48 meses" promptTitle="Digite o prazo de pagamento" prompt="Valores aceitos entre 1 e 48 meses" sqref="B4" xr:uid="{78E8BAF9-E5AF-574C-BDF8-568C1D91C202}">
      <formula1>1</formula1>
      <formula2>48</formula2>
    </dataValidation>
    <dataValidation type="whole" showInputMessage="1" showErrorMessage="1" errorTitle="Período inválido" error="Digite o período de carência (em meses) escolhido por você._x000a_MEI: máximo 9 meses_x000a_ME: máximo 12 meses_x000a_EPP: máximo 12 meses_x000a__x000a_O valor mínimo sempre será 1 pois o primeiro pagamento sempre ocorrerá após 1 mês" promptTitle="Digite o período de carência" prompt="Digite o período de carência (em meses) escolhido por você._x000a_MEI: máximo 9 meses_x000a_ME: máximo 12 meses_x000a_EPP: máximo 12 meses" sqref="B5" xr:uid="{48B6675F-DD5F-B546-A620-CF25BEC697FA}">
      <formula1>1</formula1>
      <formula2>12</formula2>
    </dataValidation>
    <dataValidation type="decimal" operator="greaterThan" showInputMessage="1" showErrorMessage="1" errorTitle="Atenção" error="É necessário preencher um valor maior que 0 para realizar os cálculos" promptTitle="O que é?" prompt="Digite aqui o valor que você está buscando de empréstimo." sqref="B3" xr:uid="{C1AEE68D-0EB9-5946-815F-C5C561D863E2}">
      <formula1>0</formula1>
    </dataValidation>
    <dataValidation allowBlank="1" showInputMessage="1" showErrorMessage="1" promptTitle="O que é?" prompt="Comissão de Concessão de Aval: é revertida para o Sebrae com o objetivo de contribuir para o aumento dos recursos do fundo, visando atender ao maior número possível de empresas. _x000a_CCA = 0,1% X prazo da operação x valor da garantia solicitada (80%)_x000a__x000a_" sqref="A8" xr:uid="{ABAEECB9-4E17-4D2B-9310-0BF4605C6A14}"/>
    <dataValidation allowBlank="1" showInputMessage="1" showErrorMessage="1" promptTitle="O que é?" prompt="Esse valor é aplicado automaticamente ao saldo devedor do empréstimo e é financiado no prazo total." sqref="B8" xr:uid="{0AEBEF5E-5642-44ED-A2F6-6BDF606BFFA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O que é?" prompt="Operação realizada com o Fundo de Aval da Micro e Pequena Empresa do Sebrae. O Fampe tem como finalidade exclusiva a complementação das garantias exigidas pelas instituições financeiras conveniadas ao Sebrae na liberação de crédito para pequenos negócios." xr:uid="{72A9B52B-7CD3-4FB0-86ED-C584051051B9}">
          <x14:formula1>
            <xm:f>'Listas de dados'!$A$2:$A$3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F074-5D22-4534-9130-B852081F5B55}">
  <dimension ref="A1:A3"/>
  <sheetViews>
    <sheetView workbookViewId="0">
      <selection activeCell="A3" sqref="A1:A3"/>
    </sheetView>
  </sheetViews>
  <sheetFormatPr defaultRowHeight="15"/>
  <cols>
    <col min="1" max="1" width="22.140625" bestFit="1" customWidth="1"/>
  </cols>
  <sheetData>
    <row r="1" spans="1:1">
      <c r="A1" t="s">
        <v>22</v>
      </c>
    </row>
    <row r="2" spans="1:1">
      <c r="A2" t="s">
        <v>15</v>
      </c>
    </row>
    <row r="3" spans="1:1">
      <c r="A3" t="s">
        <v>23</v>
      </c>
    </row>
  </sheetData>
  <sheetProtection algorithmName="SHA-512" hashValue="Xz/5np499Iyt6ZVgsx/CguFEX6Kr0U/GGwWOTZM1Xt1gNzR0wzOBFhQSmk8GsTF6mvh6B4lh6yETp+f50p2LZA==" saltValue="yjKHc0LKvMTJuhCLoPb7mQ==" spinCount="100000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joao.persico</dc:creator>
  <cp:keywords/>
  <dc:description/>
  <cp:lastModifiedBy>Hugo Paiva</cp:lastModifiedBy>
  <cp:revision/>
  <dcterms:created xsi:type="dcterms:W3CDTF">2011-09-16T20:06:25Z</dcterms:created>
  <dcterms:modified xsi:type="dcterms:W3CDTF">2020-05-05T12:11:14Z</dcterms:modified>
  <cp:category/>
  <cp:contentStatus/>
</cp:coreProperties>
</file>